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65" windowHeight="7680" activeTab="1"/>
  </bookViews>
  <sheets>
    <sheet name="UG &amp; PG Analysis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J8" i="4" l="1"/>
  <c r="J7" i="4"/>
  <c r="I8" i="4"/>
  <c r="I7" i="4"/>
  <c r="H8" i="4"/>
  <c r="H7" i="4"/>
  <c r="G8" i="4"/>
  <c r="G7" i="4"/>
  <c r="F8" i="4"/>
  <c r="F7" i="4"/>
  <c r="E8" i="4"/>
  <c r="E7" i="4"/>
  <c r="D8" i="4"/>
  <c r="D7" i="4"/>
  <c r="S19" i="4"/>
  <c r="R19" i="4"/>
  <c r="K18" i="4"/>
  <c r="L12" i="4"/>
  <c r="K12" i="4"/>
  <c r="S11" i="4"/>
  <c r="R11" i="4"/>
  <c r="L11" i="4"/>
  <c r="K11" i="4"/>
  <c r="R10" i="4"/>
  <c r="L10" i="4"/>
  <c r="K10" i="4"/>
  <c r="S9" i="4"/>
  <c r="R9" i="4"/>
  <c r="O8" i="4"/>
  <c r="N8" i="4"/>
  <c r="O7" i="4"/>
  <c r="P7" i="4" s="1"/>
  <c r="N7" i="4"/>
  <c r="P8" i="4" l="1"/>
  <c r="L8" i="4"/>
  <c r="L7" i="4"/>
  <c r="K8" i="4"/>
  <c r="K7" i="4"/>
</calcChain>
</file>

<file path=xl/sharedStrings.xml><?xml version="1.0" encoding="utf-8"?>
<sst xmlns="http://schemas.openxmlformats.org/spreadsheetml/2006/main" count="52" uniqueCount="34">
  <si>
    <t>Year</t>
  </si>
  <si>
    <t>IV BDS Regular Batch</t>
  </si>
  <si>
    <t>BDS</t>
  </si>
  <si>
    <t>MDS</t>
  </si>
  <si>
    <t>YEAR WISE ANNUAL REPORT OF EXAMINATIONS- UG AND PG</t>
  </si>
  <si>
    <t>UG - Incremental performance in pass percentageof final year  students in last Three years</t>
  </si>
  <si>
    <t>Program Code</t>
  </si>
  <si>
    <t>Program Name</t>
  </si>
  <si>
    <t>No. of students appeared in the final year examination (UG)</t>
  </si>
  <si>
    <t>No. of students Passed in the final year examination (UG)</t>
  </si>
  <si>
    <t>Distinction</t>
  </si>
  <si>
    <t>First Class</t>
  </si>
  <si>
    <t>Second Class</t>
  </si>
  <si>
    <t>Pass Class</t>
  </si>
  <si>
    <t>Fail</t>
  </si>
  <si>
    <t>%</t>
  </si>
  <si>
    <t>Appeared</t>
  </si>
  <si>
    <t>Passed</t>
  </si>
  <si>
    <t>IV BDS</t>
  </si>
  <si>
    <t>Dentistry</t>
  </si>
  <si>
    <t>UG - Odd Batch</t>
  </si>
  <si>
    <t>Mar 2022</t>
  </si>
  <si>
    <t>Feb 2023</t>
  </si>
  <si>
    <t>Apr 2024</t>
  </si>
  <si>
    <t>PG - Incremental performance in pass percentageof final year  students in last five years</t>
  </si>
  <si>
    <t>No. of students appeared in the final year examination (PG)</t>
  </si>
  <si>
    <t>No. of students Passed in the final year examination (PG)</t>
  </si>
  <si>
    <t xml:space="preserve">Pass Class </t>
  </si>
  <si>
    <t>PG - Regular Batch (May -Aug)</t>
  </si>
  <si>
    <t>III MDS</t>
  </si>
  <si>
    <t>PRINCIPAL</t>
  </si>
  <si>
    <t>UG - Regular &amp; Odd Batch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</si>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</sst>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bds &amp; MDS Pass percentage from Jan 2023 to Aug 2024</a:t>
            </a:r>
            <a:endParaRPr lang="en-IN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'UG &amp; PG Analysis'!$C$12</c:f>
              <c:strCache>
                <c:ptCount val="1"/>
                <c:pt idx="0">
                  <c:v>BDS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'UG &amp; PG Analysis'!$B$13:$B$16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'UG &amp; PG Analysis'!$C$13:$C$16</c:f>
              <c:numCache>
                <c:formatCode>General</c:formatCode>
                <c:ptCount val="4"/>
                <c:pt idx="0">
                  <c:v>83</c:v>
                </c:pt>
                <c:pt idx="1">
                  <c:v>80</c:v>
                </c:pt>
              </c:numCache>
            </c:numRef>
          </c:val>
        </c:ser>
        <c:ser>
          <c:idx val="1"/>
          <c:order val="1"/>
          <c:tx>
            <c:strRef>
              <c:f>'UG &amp; PG Analysis'!$D$12</c:f>
              <c:strCache>
                <c:ptCount val="1"/>
                <c:pt idx="0">
                  <c:v>MDS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'UG &amp; PG Analysis'!$B$13:$B$16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'UG &amp; PG Analysis'!$D$13:$D$16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73265088"/>
        <c:axId val="272022624"/>
      </c:barChart>
      <c:catAx>
        <c:axId val="27326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022624"/>
        <c:crosses val="autoZero"/>
        <c:auto val="1"/>
        <c:lblAlgn val="ctr"/>
        <c:lblOffset val="100"/>
        <c:noMultiLvlLbl val="0"/>
      </c:catAx>
      <c:valAx>
        <c:axId val="27202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326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76200</xdr:rowOff>
    </xdr:from>
    <xdr:to>
      <xdr:col>8</xdr:col>
      <xdr:colOff>200025</xdr:colOff>
      <xdr:row>3</xdr:row>
      <xdr:rowOff>152400</xdr:rowOff>
    </xdr:to>
    <xdr:sp macro="" textlink="">
      <xdr:nvSpPr>
        <xdr:cNvPr id="6" name="Text Box 23"/>
        <xdr:cNvSpPr txBox="1"/>
      </xdr:nvSpPr>
      <xdr:spPr>
        <a:xfrm>
          <a:off x="914400" y="76200"/>
          <a:ext cx="4419600" cy="6477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300" b="1">
              <a:effectLst/>
              <a:ea typeface="Calibri" panose="020F0502020204030204" pitchFamily="34" charset="0"/>
            </a:rPr>
            <a:t>Dayananda Sagar College of Dental Sciences</a:t>
          </a:r>
          <a:endParaRPr lang="en-IN" sz="1100">
            <a:effectLst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ea typeface="Calibri" panose="020F0502020204030204" pitchFamily="34" charset="0"/>
            </a:rPr>
            <a:t>Shavige Malleshwara Hills, Kumaraswamy Layout</a:t>
          </a:r>
          <a:endParaRPr lang="en-IN" sz="1100">
            <a:effectLst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ea typeface="Calibri" panose="020F0502020204030204" pitchFamily="34" charset="0"/>
            </a:rPr>
            <a:t>Bangalore – 560 111</a:t>
          </a:r>
          <a:endParaRPr lang="en-IN" sz="1100">
            <a:effectLst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428625</xdr:colOff>
      <xdr:row>0</xdr:row>
      <xdr:rowOff>57150</xdr:rowOff>
    </xdr:from>
    <xdr:to>
      <xdr:col>1</xdr:col>
      <xdr:colOff>547370</xdr:colOff>
      <xdr:row>3</xdr:row>
      <xdr:rowOff>132080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728345" cy="6464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209551</xdr:colOff>
      <xdr:row>4</xdr:row>
      <xdr:rowOff>157161</xdr:rowOff>
    </xdr:from>
    <xdr:to>
      <xdr:col>8</xdr:col>
      <xdr:colOff>600076</xdr:colOff>
      <xdr:row>23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S8" sqref="S8"/>
    </sheetView>
  </sheetViews>
  <sheetFormatPr defaultRowHeight="15" x14ac:dyDescent="0.25"/>
  <cols>
    <col min="2" max="2" width="11.42578125" customWidth="1"/>
    <col min="3" max="3" width="10.7109375" customWidth="1"/>
  </cols>
  <sheetData>
    <row r="1" spans="1:4" x14ac:dyDescent="0.25">
      <c r="A1" s="3"/>
    </row>
    <row r="2" spans="1:4" x14ac:dyDescent="0.25">
      <c r="A2" s="3"/>
    </row>
    <row r="3" spans="1:4" x14ac:dyDescent="0.25">
      <c r="A3" s="3"/>
    </row>
    <row r="4" spans="1:4" x14ac:dyDescent="0.25">
      <c r="A4" s="3"/>
    </row>
    <row r="5" spans="1:4" x14ac:dyDescent="0.25">
      <c r="A5" s="3"/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11" spans="1:4" x14ac:dyDescent="0.25">
      <c r="B11" s="20" t="s">
        <v>1</v>
      </c>
      <c r="C11" s="20"/>
    </row>
    <row r="12" spans="1:4" x14ac:dyDescent="0.25">
      <c r="B12" s="2" t="s">
        <v>0</v>
      </c>
      <c r="C12" s="2" t="s">
        <v>2</v>
      </c>
      <c r="D12" s="2" t="s">
        <v>3</v>
      </c>
    </row>
    <row r="13" spans="1:4" x14ac:dyDescent="0.25">
      <c r="B13" s="1">
        <v>2023</v>
      </c>
      <c r="C13" s="1">
        <v>83</v>
      </c>
      <c r="D13" s="1">
        <v>100</v>
      </c>
    </row>
    <row r="14" spans="1:4" x14ac:dyDescent="0.25">
      <c r="B14" s="1">
        <v>2024</v>
      </c>
      <c r="C14" s="1">
        <v>80</v>
      </c>
      <c r="D14" s="1"/>
    </row>
    <row r="15" spans="1:4" x14ac:dyDescent="0.25">
      <c r="B15" s="1"/>
      <c r="C15" s="1"/>
      <c r="D15" s="1"/>
    </row>
    <row r="16" spans="1:4" x14ac:dyDescent="0.25">
      <c r="B16" s="1"/>
      <c r="C16" s="1"/>
      <c r="D16" s="1"/>
    </row>
    <row r="23" spans="1:7" x14ac:dyDescent="0.25">
      <c r="A23" s="3"/>
    </row>
    <row r="24" spans="1:7" x14ac:dyDescent="0.25">
      <c r="A24" s="3"/>
    </row>
    <row r="25" spans="1:7" x14ac:dyDescent="0.25">
      <c r="A25" s="3"/>
      <c r="D25" s="4"/>
    </row>
    <row r="26" spans="1:7" x14ac:dyDescent="0.25">
      <c r="A26" s="3"/>
    </row>
    <row r="27" spans="1:7" x14ac:dyDescent="0.25">
      <c r="A27" s="3"/>
      <c r="F27" s="20"/>
      <c r="G27" s="20"/>
    </row>
    <row r="28" spans="1:7" x14ac:dyDescent="0.25">
      <c r="A28" s="3"/>
    </row>
    <row r="29" spans="1:7" x14ac:dyDescent="0.25">
      <c r="A29" s="3"/>
    </row>
  </sheetData>
  <mergeCells count="2">
    <mergeCell ref="B11:C11"/>
    <mergeCell ref="F27:G27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B5" sqref="AB5"/>
    </sheetView>
  </sheetViews>
  <sheetFormatPr defaultRowHeight="15" x14ac:dyDescent="0.25"/>
  <cols>
    <col min="1" max="1" width="9.140625" style="5" customWidth="1"/>
    <col min="2" max="2" width="9.7109375" customWidth="1"/>
    <col min="3" max="3" width="10.28515625" customWidth="1"/>
    <col min="4" max="4" width="14.5703125" customWidth="1"/>
    <col min="5" max="5" width="15.42578125" customWidth="1"/>
    <col min="6" max="6" width="11.42578125" customWidth="1"/>
    <col min="7" max="7" width="9.140625" customWidth="1"/>
    <col min="8" max="8" width="8.85546875" customWidth="1"/>
    <col min="9" max="9" width="7.140625" customWidth="1"/>
    <col min="10" max="10" width="7.7109375" customWidth="1"/>
    <col min="11" max="11" width="7" customWidth="1"/>
    <col min="12" max="23" width="0" hidden="1" customWidth="1"/>
  </cols>
  <sheetData>
    <row r="1" spans="1:19" ht="15.75" x14ac:dyDescent="0.25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9" ht="15.75" x14ac:dyDescent="0.25">
      <c r="A3" s="22" t="s">
        <v>5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9" ht="15.75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9" ht="94.5" x14ac:dyDescent="0.25">
      <c r="A5" s="8" t="s">
        <v>0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19" ht="15.75" x14ac:dyDescent="0.25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R6" t="s">
        <v>16</v>
      </c>
      <c r="S6" t="s">
        <v>17</v>
      </c>
    </row>
    <row r="7" spans="1:19" ht="15.75" x14ac:dyDescent="0.25">
      <c r="A7" s="10" t="s">
        <v>32</v>
      </c>
      <c r="B7" s="7" t="s">
        <v>18</v>
      </c>
      <c r="C7" s="7" t="s">
        <v>19</v>
      </c>
      <c r="D7" s="6">
        <f>37+10</f>
        <v>47</v>
      </c>
      <c r="E7" s="6">
        <f>32+7</f>
        <v>39</v>
      </c>
      <c r="F7" s="6">
        <f>1+0</f>
        <v>1</v>
      </c>
      <c r="G7" s="6">
        <f>28+2</f>
        <v>30</v>
      </c>
      <c r="H7" s="6">
        <f>0+3</f>
        <v>3</v>
      </c>
      <c r="I7" s="6">
        <f>3+2</f>
        <v>5</v>
      </c>
      <c r="J7" s="6">
        <f>5+3</f>
        <v>8</v>
      </c>
      <c r="K7" s="6">
        <f t="shared" ref="K7:K8" si="0">ROUND(E7/D7*100,)</f>
        <v>83</v>
      </c>
      <c r="L7">
        <f t="shared" ref="L7:L8" si="1">SUM(F7:J7)</f>
        <v>47</v>
      </c>
      <c r="N7">
        <f>37+10</f>
        <v>47</v>
      </c>
      <c r="O7">
        <f>32+7</f>
        <v>39</v>
      </c>
      <c r="P7">
        <f t="shared" ref="P7:P8" si="2">ROUND(O7*100/N7,)</f>
        <v>83</v>
      </c>
      <c r="R7" s="1">
        <v>59</v>
      </c>
      <c r="S7" s="1">
        <v>52</v>
      </c>
    </row>
    <row r="8" spans="1:19" ht="15.75" x14ac:dyDescent="0.25">
      <c r="A8" s="10" t="s">
        <v>33</v>
      </c>
      <c r="B8" s="7" t="s">
        <v>18</v>
      </c>
      <c r="C8" s="7" t="s">
        <v>19</v>
      </c>
      <c r="D8" s="6">
        <f>47+12</f>
        <v>59</v>
      </c>
      <c r="E8" s="6">
        <f>38+9</f>
        <v>47</v>
      </c>
      <c r="F8" s="6">
        <f>4+0</f>
        <v>4</v>
      </c>
      <c r="G8" s="6">
        <f>33+2</f>
        <v>35</v>
      </c>
      <c r="H8" s="6">
        <f>0+5</f>
        <v>5</v>
      </c>
      <c r="I8" s="6">
        <f>1+2</f>
        <v>3</v>
      </c>
      <c r="J8" s="6">
        <f>9+3</f>
        <v>12</v>
      </c>
      <c r="K8" s="6">
        <f t="shared" si="0"/>
        <v>80</v>
      </c>
      <c r="L8">
        <f t="shared" si="1"/>
        <v>59</v>
      </c>
      <c r="N8">
        <f>47+12</f>
        <v>59</v>
      </c>
      <c r="O8">
        <f>38+9</f>
        <v>47</v>
      </c>
      <c r="P8">
        <f t="shared" si="2"/>
        <v>80</v>
      </c>
      <c r="R8" s="1">
        <v>55</v>
      </c>
      <c r="S8" s="1">
        <v>39</v>
      </c>
    </row>
    <row r="9" spans="1:19" ht="15.75" hidden="1" x14ac:dyDescent="0.25">
      <c r="A9" s="25" t="s">
        <v>20</v>
      </c>
      <c r="B9" s="25"/>
      <c r="C9" s="25"/>
      <c r="D9" s="25"/>
      <c r="E9" s="25"/>
      <c r="F9" s="25"/>
      <c r="G9" s="25"/>
      <c r="H9" s="25"/>
      <c r="I9" s="25"/>
      <c r="J9" s="25"/>
      <c r="K9" s="25"/>
      <c r="R9" s="1">
        <f>14+7</f>
        <v>21</v>
      </c>
      <c r="S9" s="1">
        <f>9+5</f>
        <v>14</v>
      </c>
    </row>
    <row r="10" spans="1:19" ht="15.75" hidden="1" x14ac:dyDescent="0.25">
      <c r="A10" s="10" t="s">
        <v>21</v>
      </c>
      <c r="B10" s="7" t="s">
        <v>18</v>
      </c>
      <c r="C10" s="7" t="s">
        <v>19</v>
      </c>
      <c r="D10" s="6">
        <v>19</v>
      </c>
      <c r="E10" s="6">
        <v>12</v>
      </c>
      <c r="F10" s="6">
        <v>0</v>
      </c>
      <c r="G10" s="6">
        <v>6</v>
      </c>
      <c r="H10" s="6">
        <v>1</v>
      </c>
      <c r="I10" s="6">
        <v>5</v>
      </c>
      <c r="J10" s="6">
        <v>7</v>
      </c>
      <c r="K10" s="6">
        <f t="shared" ref="K10:K12" si="3">ROUND(E10/D10*100,)</f>
        <v>63</v>
      </c>
      <c r="L10">
        <f>SUM(F10:J10)</f>
        <v>19</v>
      </c>
      <c r="R10" s="1">
        <f>6+7</f>
        <v>13</v>
      </c>
      <c r="S10" s="1">
        <v>6</v>
      </c>
    </row>
    <row r="11" spans="1:19" ht="15.75" hidden="1" x14ac:dyDescent="0.25">
      <c r="A11" s="10" t="s">
        <v>22</v>
      </c>
      <c r="B11" s="7" t="s">
        <v>18</v>
      </c>
      <c r="C11" s="7" t="s">
        <v>19</v>
      </c>
      <c r="D11" s="6">
        <v>10</v>
      </c>
      <c r="E11" s="6">
        <v>7</v>
      </c>
      <c r="F11" s="6">
        <v>0</v>
      </c>
      <c r="G11" s="6">
        <v>2</v>
      </c>
      <c r="H11" s="6">
        <v>3</v>
      </c>
      <c r="I11" s="6">
        <v>2</v>
      </c>
      <c r="J11" s="6">
        <v>3</v>
      </c>
      <c r="K11" s="6">
        <f t="shared" si="3"/>
        <v>70</v>
      </c>
      <c r="L11">
        <f t="shared" ref="L11:L12" si="4">SUM(F11:J11)</f>
        <v>10</v>
      </c>
      <c r="R11" s="1">
        <f>11+16</f>
        <v>27</v>
      </c>
      <c r="S11" s="1">
        <f>8+11</f>
        <v>19</v>
      </c>
    </row>
    <row r="12" spans="1:19" ht="15.75" hidden="1" x14ac:dyDescent="0.25">
      <c r="A12" s="10" t="s">
        <v>23</v>
      </c>
      <c r="B12" s="7" t="s">
        <v>18</v>
      </c>
      <c r="C12" s="7" t="s">
        <v>19</v>
      </c>
      <c r="D12" s="6">
        <v>12</v>
      </c>
      <c r="E12" s="6">
        <v>9</v>
      </c>
      <c r="F12" s="6">
        <v>0</v>
      </c>
      <c r="G12" s="6">
        <v>2</v>
      </c>
      <c r="H12" s="6">
        <v>5</v>
      </c>
      <c r="I12" s="6">
        <v>2</v>
      </c>
      <c r="J12" s="6">
        <v>3</v>
      </c>
      <c r="K12" s="6">
        <f t="shared" si="3"/>
        <v>75</v>
      </c>
      <c r="L12">
        <f t="shared" si="4"/>
        <v>12</v>
      </c>
      <c r="R12" s="1">
        <v>14</v>
      </c>
      <c r="S12" s="1">
        <v>11</v>
      </c>
    </row>
    <row r="13" spans="1:19" ht="15.75" hidden="1" x14ac:dyDescent="0.25">
      <c r="A13" s="6"/>
      <c r="B13" s="7"/>
      <c r="C13" s="7"/>
      <c r="D13" s="6"/>
      <c r="E13" s="6"/>
      <c r="F13" s="6"/>
      <c r="G13" s="6"/>
      <c r="H13" s="6"/>
      <c r="I13" s="6"/>
      <c r="J13" s="6"/>
      <c r="K13" s="6"/>
      <c r="R13" s="11"/>
    </row>
    <row r="14" spans="1:19" ht="15.75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R14">
        <v>124</v>
      </c>
      <c r="S14" s="14">
        <v>123</v>
      </c>
    </row>
    <row r="15" spans="1:19" s="15" customFormat="1" ht="15.75" x14ac:dyDescent="0.25">
      <c r="A15" s="26" t="s">
        <v>24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9" s="15" customFormat="1" ht="94.5" x14ac:dyDescent="0.25">
      <c r="A16" s="16" t="s">
        <v>0</v>
      </c>
      <c r="B16" s="17" t="s">
        <v>6</v>
      </c>
      <c r="C16" s="17" t="s">
        <v>7</v>
      </c>
      <c r="D16" s="17" t="s">
        <v>25</v>
      </c>
      <c r="E16" s="17" t="s">
        <v>26</v>
      </c>
      <c r="F16" s="17" t="s">
        <v>10</v>
      </c>
      <c r="G16" s="17" t="s">
        <v>11</v>
      </c>
      <c r="H16" s="17" t="s">
        <v>12</v>
      </c>
      <c r="I16" s="17" t="s">
        <v>27</v>
      </c>
      <c r="J16" s="17" t="s">
        <v>14</v>
      </c>
      <c r="K16" s="17" t="s">
        <v>15</v>
      </c>
    </row>
    <row r="17" spans="1:19" s="15" customFormat="1" ht="15.75" x14ac:dyDescent="0.25">
      <c r="A17" s="27" t="s">
        <v>28</v>
      </c>
      <c r="B17" s="27"/>
      <c r="C17" s="27"/>
      <c r="D17" s="27"/>
      <c r="E17" s="27"/>
      <c r="F17" s="18"/>
      <c r="G17" s="18"/>
      <c r="H17" s="18"/>
      <c r="I17" s="18"/>
      <c r="J17" s="18"/>
      <c r="K17" s="18"/>
    </row>
    <row r="18" spans="1:19" ht="15.75" x14ac:dyDescent="0.25">
      <c r="A18" s="1">
        <v>2023</v>
      </c>
      <c r="B18" s="1" t="s">
        <v>29</v>
      </c>
      <c r="C18" s="1" t="s">
        <v>19</v>
      </c>
      <c r="D18" s="1">
        <v>19</v>
      </c>
      <c r="E18" s="1">
        <v>19</v>
      </c>
      <c r="F18" s="19">
        <v>0</v>
      </c>
      <c r="G18" s="19">
        <v>0</v>
      </c>
      <c r="H18" s="19">
        <v>0</v>
      </c>
      <c r="I18" s="1">
        <v>19</v>
      </c>
      <c r="J18" s="19">
        <v>0</v>
      </c>
      <c r="K18" s="6">
        <f t="shared" ref="K18" si="5">ROUND(E18/D18*100,)</f>
        <v>100</v>
      </c>
    </row>
    <row r="19" spans="1:19" ht="15.75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R19">
        <f>+R14+R13</f>
        <v>124</v>
      </c>
      <c r="S19">
        <f>+S14+S13</f>
        <v>123</v>
      </c>
    </row>
    <row r="20" spans="1:19" ht="15.75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9" ht="15.75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9" ht="15.75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9" ht="15.75" x14ac:dyDescent="0.25">
      <c r="A23" s="12"/>
      <c r="B23" s="13"/>
      <c r="C23" s="13"/>
      <c r="D23" s="13"/>
      <c r="E23" s="13"/>
      <c r="F23" s="13"/>
      <c r="G23" s="21" t="s">
        <v>30</v>
      </c>
      <c r="H23" s="21"/>
      <c r="I23" s="13"/>
      <c r="J23" s="13"/>
      <c r="K23" s="13"/>
    </row>
  </sheetData>
  <mergeCells count="7">
    <mergeCell ref="G23:H23"/>
    <mergeCell ref="A1:K1"/>
    <mergeCell ref="A3:K3"/>
    <mergeCell ref="A6:K6"/>
    <mergeCell ref="A9:K9"/>
    <mergeCell ref="A15:K15"/>
    <mergeCell ref="A17:E1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 &amp; PG Analysis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2025-01-07T05:15:34Z</dcterms:modified>
</cp:coreProperties>
</file>